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ziałania w Koncepcji Rozwoju" sheetId="1" state="visible" r:id="rId3"/>
  </sheets>
  <definedNames>
    <definedName function="false" hidden="false" localSheetId="0" name="_xlnm.Print_Area" vbProcedure="false">'Działania w Koncepcji Rozwoju'!$A$1:$K$20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<sst xmlns="http://schemas.openxmlformats.org/spreadsheetml/2006/main" count="82" uniqueCount="46">
  <si>
    <t xml:space="preserve">Propozycja wydatków</t>
  </si>
  <si>
    <t xml:space="preserve">Opis</t>
  </si>
  <si>
    <t xml:space="preserve">Podmiot odpowiedzialny</t>
  </si>
  <si>
    <t xml:space="preserve">Rodzaj wydatku</t>
  </si>
  <si>
    <t xml:space="preserve">Łączna kwota brutto</t>
  </si>
  <si>
    <t xml:space="preserve">Łączna kwota netto</t>
  </si>
  <si>
    <t xml:space="preserve">Poziom dofinansowania</t>
  </si>
  <si>
    <t xml:space="preserve">Rodzaj pomocy</t>
  </si>
  <si>
    <t xml:space="preserve">Dofinansowanie</t>
  </si>
  <si>
    <t xml:space="preserve">Wkład własny</t>
  </si>
  <si>
    <t xml:space="preserve">Uzasadnienie</t>
  </si>
  <si>
    <t xml:space="preserve">Konferencje</t>
  </si>
  <si>
    <t xml:space="preserve">PEC</t>
  </si>
  <si>
    <t xml:space="preserve">Działalność promocyjna</t>
  </si>
  <si>
    <t xml:space="preserve">art. 49
rozporządzania KE
651/2014 </t>
  </si>
  <si>
    <t xml:space="preserve">Założono organizację dwóch konferencji po 10 000 zł każda</t>
  </si>
  <si>
    <t xml:space="preserve">Promocja i makreting</t>
  </si>
  <si>
    <t xml:space="preserve">Aktualizacja strony internetowej klastra. Druk materiałów informacyjnych - folderów i ulotek. </t>
  </si>
  <si>
    <t xml:space="preserve">Studium wykonalności Czackiego</t>
  </si>
  <si>
    <t xml:space="preserve">Studium wykonalności</t>
  </si>
  <si>
    <t xml:space="preserve">Studium wykonalności określające potencjalną wielkość oraz paramtery inwestycji. Podstawa do opracowania dokumentacji projektowej</t>
  </si>
  <si>
    <t xml:space="preserve">Dokumentacja projektowa Czackiego</t>
  </si>
  <si>
    <t xml:space="preserve">Dokumentacja projektowa</t>
  </si>
  <si>
    <t xml:space="preserve">Dokumentacja środowiskowa i projekt budowlany dla Farma PV</t>
  </si>
  <si>
    <t xml:space="preserve">Studium wykonalności Dworska</t>
  </si>
  <si>
    <t xml:space="preserve">Gmina Bytom/PEC</t>
  </si>
  <si>
    <t xml:space="preserve">de minimis</t>
  </si>
  <si>
    <t xml:space="preserve">Studium wykonalności określające potencjalnąwielkośćoraz paramtery inwestycji. Podstawa do opracowania dokumentacji projektowej</t>
  </si>
  <si>
    <t xml:space="preserve">Dokumentacja projektowa Dworska</t>
  </si>
  <si>
    <t xml:space="preserve">Studium wykonalości Magdaleny</t>
  </si>
  <si>
    <t xml:space="preserve">BPK</t>
  </si>
  <si>
    <t xml:space="preserve">Koncepcja systemu zarządzania energią elektryczną</t>
  </si>
  <si>
    <t xml:space="preserve">art. 49
rozporządzania KE
651/2014</t>
  </si>
  <si>
    <t xml:space="preserve">Studium określające obszar, potencjał, wstępną analizę finansową, wykorzystane technologie oraz efekt klimatyczny dla systemu zarządzania energią oraz usługami komunalnymi w gminie</t>
  </si>
  <si>
    <t xml:space="preserve">Studium wykonalności - wielkoskalowa pompa ciepła o mocy 4 MW przy oczyszczalni ścieków</t>
  </si>
  <si>
    <t xml:space="preserve">Studium wykonalności określające potencjalną wielkość oraz parametry inwestycji. Podstawa do opracowania dokumentacji projektowej. Koszt studium przyjąto w wysokości 15% wartości dokumentacji projektowej</t>
  </si>
  <si>
    <t xml:space="preserve">Dokumentacja projektowa - wielkoskalowa pompa ciepła o mocy 4 MW przy oczyszczalni ścieków</t>
  </si>
  <si>
    <t xml:space="preserve">Zgodnie z danymi branżowymi, wartość inwestycji w wielkoskalowe pompy ciepła wynosi 2 mln EURO / MW. Wartość inwestycji przyjęto na kwotę 40 mln zł. Koszt dokumentacji projektowej przyjęto na kwotę 2%</t>
  </si>
  <si>
    <t xml:space="preserve">Studium wykonalności elektryfikacja węzłów ciepła</t>
  </si>
  <si>
    <t xml:space="preserve">Dokumentacja projektowa elektryfikacja węzłów ciepła</t>
  </si>
  <si>
    <t xml:space="preserve">Działanie zakłada przygotowanie pełnej dokumentacji projektowej, w tym w szczególności projektu budowlanego i przeprowadzenia postępowania środowiskowego dla inwestycji.</t>
  </si>
  <si>
    <t xml:space="preserve">Dokumentacja przyłączy do sieci ciepłowniczej</t>
  </si>
  <si>
    <t xml:space="preserve">Wykonanie projektów budowlanych przyłączy budynków do sieci ciepłowniczej, będącej w części bytomskiej efektywnym systemem ciepłowniczym. Budynki przyłączane do sieci ciepłowniczej będą wybierane spośród budynków obecnie zaspokajających swoje potrzeby cieplne z emisyjnych kotłowni </t>
  </si>
  <si>
    <t xml:space="preserve">Koszty pośrednie</t>
  </si>
  <si>
    <t xml:space="preserve">Koszty pośrednie wynoszą 5% wartości wydatków w projekcie. Przeznacozne mogą być na koszty administracyjne, koszty doradcze przy rozliczaniu i obsłudze wniosku, koszty księgowe itp..</t>
  </si>
  <si>
    <t xml:space="preserve">SUMA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</si>
</sst>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.00&quot; zł&quot;"/>
    <numFmt numFmtId="166" formatCode="0.00%"/>
    <numFmt numFmtId="167" formatCode="_ * #,##0.00_)&quot; zł&quot;_ ;_ * \(#,##0.00&quot;) zł&quot;_ ;_ * \-??_)&quot; zł&quot;_ ;_ @_ "/>
    <numFmt numFmtId="168" formatCode="@"/>
  </numFmts>
  <fonts count="11">
    <font>
      <sz val="12"/>
      <color theme="1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2"/>
      <color theme="1"/>
      <name val="Calibri"/>
      <family val="2"/>
      <charset val="238"/>
    </font>
    <font>
      <b val="true"/>
      <sz val="12"/>
      <color theme="1"/>
      <name val="Calibri"/>
      <family val="2"/>
      <charset val="1"/>
    </font>
    <font>
      <sz val="12"/>
      <color rgb="FF000000"/>
      <name val="Calibri"/>
      <family val="2"/>
      <charset val="238"/>
    </font>
    <font>
      <sz val="12"/>
      <name val="Calibri"/>
      <family val="2"/>
      <charset val="238"/>
    </font>
    <font>
      <sz val="16"/>
      <color theme="1"/>
      <name val="Calibri"/>
      <family val="2"/>
      <charset val="1"/>
    </font>
    <font>
      <b val="true"/>
      <sz val="16"/>
      <color theme="1"/>
      <name val="Calibri"/>
      <family val="2"/>
      <charset val="1"/>
    </font>
    <font>
      <u val="single"/>
      <sz val="12"/>
      <color theme="1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FFF2CC"/>
      </patternFill>
    </fill>
    <fill>
      <patternFill patternType="solid">
        <fgColor theme="7" tint="0.7999"/>
        <bgColor rgb="FFE2F0D9"/>
      </patternFill>
    </fill>
    <fill>
      <patternFill patternType="solid">
        <fgColor theme="9" tint="0.7999"/>
        <bgColor rgb="FFE2EFDA"/>
      </patternFill>
    </fill>
    <fill>
      <patternFill patternType="solid">
        <fgColor rgb="FFE2EFDA"/>
        <bgColor rgb="FFE2F0D9"/>
      </patternFill>
    </fill>
    <fill>
      <patternFill patternType="solid">
        <fgColor theme="8" tint="0.7999"/>
        <bgColor rgb="FFE2EFDA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/>
      <top/>
      <bottom style="double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4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4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4" borderId="8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4" borderId="8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5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4" borderId="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4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6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6" borderId="8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6" borderId="8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6" borderId="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6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4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4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4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4" borderId="1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4" borderId="1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7" fillId="4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6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6" borderId="15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6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6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6" borderId="1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6" borderId="16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8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9" fillId="2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2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2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9" fillId="2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DEEBF7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2EFDA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Motyw pakietu Office">
  <a:themeElements>
    <a:clrScheme name="Pakiet 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28"/>
  <sheetViews>
    <sheetView showFormulas="false" showGridLines="true" showRowColHeaders="true" showZeros="true" rightToLeft="false" tabSelected="true" showOutlineSymbols="true" defaultGridColor="true" view="normal" topLeftCell="A1" colorId="64" zoomScale="48" zoomScaleNormal="48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O6" activeCellId="0" sqref="O6"/>
    </sheetView>
  </sheetViews>
  <sheetFormatPr defaultColWidth="11.00390625" defaultRowHeight="15.75" customHeight="true" zeroHeight="false" outlineLevelRow="0" outlineLevelCol="0"/>
  <cols>
    <col collapsed="false" customWidth="true" hidden="false" outlineLevel="0" max="1" min="1" style="1" width="2.5"/>
    <col collapsed="false" customWidth="true" hidden="false" outlineLevel="0" max="3" min="2" style="1" width="38.88"/>
    <col collapsed="false" customWidth="true" hidden="false" outlineLevel="0" max="4" min="4" style="1" width="36.38"/>
    <col collapsed="false" customWidth="true" hidden="false" outlineLevel="0" max="5" min="5" style="1" width="23.38"/>
    <col collapsed="false" customWidth="true" hidden="false" outlineLevel="0" max="6" min="6" style="1" width="22.62"/>
    <col collapsed="false" customWidth="true" hidden="false" outlineLevel="0" max="8" min="7" style="1" width="20.5"/>
    <col collapsed="false" customWidth="true" hidden="false" outlineLevel="0" max="9" min="9" style="1" width="24.62"/>
    <col collapsed="false" customWidth="true" hidden="false" outlineLevel="0" max="10" min="10" style="1" width="22.62"/>
    <col collapsed="false" customWidth="true" hidden="false" outlineLevel="0" max="11" min="11" style="2" width="28.38"/>
    <col collapsed="false" customWidth="false" hidden="false" outlineLevel="0" max="13" min="12" style="1" width="11"/>
    <col collapsed="false" customWidth="true" hidden="false" outlineLevel="0" max="14" min="14" style="1" width="40.62"/>
    <col collapsed="false" customWidth="false" hidden="false" outlineLevel="0" max="16384" min="15" style="1" width="11"/>
  </cols>
  <sheetData>
    <row r="1" customFormat="false" ht="15.75" hidden="false" customHeight="false" outlineLevel="0" collapsed="false">
      <c r="A1" s="3"/>
      <c r="B1" s="3"/>
      <c r="C1" s="3"/>
      <c r="D1" s="3"/>
      <c r="E1" s="3"/>
      <c r="F1" s="3"/>
    </row>
    <row r="2" customFormat="false" ht="15.75" hidden="false" customHeight="false" outlineLevel="0" collapsed="false">
      <c r="A2" s="3"/>
      <c r="B2" s="3"/>
      <c r="C2" s="3"/>
      <c r="D2" s="3"/>
      <c r="E2" s="3"/>
      <c r="F2" s="3"/>
    </row>
    <row r="3" customFormat="false" ht="15.75" hidden="false" customHeight="false" outlineLevel="0" collapsed="false">
      <c r="A3" s="3"/>
      <c r="B3" s="4" t="s">
        <v>0</v>
      </c>
      <c r="C3" s="5"/>
      <c r="D3" s="3"/>
      <c r="E3" s="3"/>
      <c r="F3" s="3"/>
    </row>
    <row r="4" customFormat="false" ht="25.35" hidden="false" customHeight="false" outlineLevel="0" collapsed="false">
      <c r="B4" s="6" t="s">
        <v>1</v>
      </c>
      <c r="C4" s="7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9" t="s">
        <v>10</v>
      </c>
    </row>
    <row r="5" customFormat="false" ht="51" hidden="false" customHeight="true" outlineLevel="0" collapsed="false">
      <c r="B5" s="10" t="s">
        <v>11</v>
      </c>
      <c r="C5" s="11" t="s">
        <v>12</v>
      </c>
      <c r="D5" s="12" t="s">
        <v>13</v>
      </c>
      <c r="E5" s="13" t="n">
        <f aca="false">F5*1.23</f>
        <v>24600</v>
      </c>
      <c r="F5" s="13" t="n">
        <v>20000</v>
      </c>
      <c r="G5" s="14" t="n">
        <v>0.6</v>
      </c>
      <c r="H5" s="15" t="s">
        <v>14</v>
      </c>
      <c r="I5" s="13" t="n">
        <f aca="false">F5*G5</f>
        <v>12000</v>
      </c>
      <c r="J5" s="16" t="n">
        <f aca="false">F5-I5</f>
        <v>8000</v>
      </c>
      <c r="K5" s="17" t="s">
        <v>15</v>
      </c>
    </row>
    <row r="6" customFormat="false" ht="49.25" hidden="false" customHeight="false" outlineLevel="0" collapsed="false">
      <c r="B6" s="10" t="s">
        <v>16</v>
      </c>
      <c r="C6" s="11" t="s">
        <v>12</v>
      </c>
      <c r="D6" s="12" t="s">
        <v>13</v>
      </c>
      <c r="E6" s="13" t="n">
        <f aca="false">F6*1.23</f>
        <v>49200</v>
      </c>
      <c r="F6" s="13" t="n">
        <v>40000</v>
      </c>
      <c r="G6" s="14" t="n">
        <v>0.6</v>
      </c>
      <c r="H6" s="15" t="s">
        <v>14</v>
      </c>
      <c r="I6" s="13" t="n">
        <f aca="false">F6*G6</f>
        <v>24000</v>
      </c>
      <c r="J6" s="16" t="n">
        <f aca="false">F6-I6</f>
        <v>16000</v>
      </c>
      <c r="K6" s="17" t="s">
        <v>17</v>
      </c>
    </row>
    <row r="7" customFormat="false" ht="61.15" hidden="false" customHeight="false" outlineLevel="0" collapsed="false">
      <c r="B7" s="18" t="s">
        <v>18</v>
      </c>
      <c r="C7" s="19" t="s">
        <v>12</v>
      </c>
      <c r="D7" s="20" t="s">
        <v>19</v>
      </c>
      <c r="E7" s="21" t="n">
        <f aca="false">F7*1.23</f>
        <v>36900</v>
      </c>
      <c r="F7" s="21" t="n">
        <f aca="false">F8*0.15</f>
        <v>30000</v>
      </c>
      <c r="G7" s="22" t="n">
        <v>0.6</v>
      </c>
      <c r="H7" s="22" t="s">
        <v>14</v>
      </c>
      <c r="I7" s="21" t="n">
        <f aca="false">F7*G7</f>
        <v>18000</v>
      </c>
      <c r="J7" s="23" t="n">
        <f aca="false">F7-I7</f>
        <v>12000</v>
      </c>
      <c r="K7" s="24" t="s">
        <v>20</v>
      </c>
    </row>
    <row r="8" customFormat="false" ht="37.3" hidden="false" customHeight="false" outlineLevel="0" collapsed="false">
      <c r="B8" s="18" t="s">
        <v>21</v>
      </c>
      <c r="C8" s="19" t="s">
        <v>12</v>
      </c>
      <c r="D8" s="20" t="s">
        <v>22</v>
      </c>
      <c r="E8" s="21" t="n">
        <f aca="false">F8*1.23</f>
        <v>246000</v>
      </c>
      <c r="F8" s="21" t="n">
        <v>200000</v>
      </c>
      <c r="G8" s="22" t="n">
        <v>0.6</v>
      </c>
      <c r="H8" s="22" t="s">
        <v>14</v>
      </c>
      <c r="I8" s="21" t="n">
        <f aca="false">F8*G8</f>
        <v>120000</v>
      </c>
      <c r="J8" s="23" t="n">
        <f aca="false">F8-I8</f>
        <v>80000</v>
      </c>
      <c r="K8" s="24" t="s">
        <v>23</v>
      </c>
    </row>
    <row r="9" customFormat="false" ht="73.1" hidden="false" customHeight="false" outlineLevel="0" collapsed="false">
      <c r="B9" s="10" t="s">
        <v>24</v>
      </c>
      <c r="C9" s="11" t="s">
        <v>25</v>
      </c>
      <c r="D9" s="12" t="s">
        <v>19</v>
      </c>
      <c r="E9" s="13" t="n">
        <f aca="false">F9*1.23</f>
        <v>36900</v>
      </c>
      <c r="F9" s="13" t="n">
        <f aca="false">F10*0.15</f>
        <v>30000</v>
      </c>
      <c r="G9" s="14" t="n">
        <v>0.8</v>
      </c>
      <c r="H9" s="14" t="s">
        <v>26</v>
      </c>
      <c r="I9" s="13" t="n">
        <f aca="false">F9*G9</f>
        <v>24000</v>
      </c>
      <c r="J9" s="16" t="n">
        <f aca="false">F9-I9</f>
        <v>6000</v>
      </c>
      <c r="K9" s="17" t="s">
        <v>27</v>
      </c>
    </row>
    <row r="10" customFormat="false" ht="25.35" hidden="false" customHeight="false" outlineLevel="0" collapsed="false">
      <c r="B10" s="10" t="s">
        <v>28</v>
      </c>
      <c r="C10" s="11" t="s">
        <v>25</v>
      </c>
      <c r="D10" s="12" t="s">
        <v>22</v>
      </c>
      <c r="E10" s="13" t="n">
        <f aca="false">F10*1.23</f>
        <v>246000</v>
      </c>
      <c r="F10" s="13" t="n">
        <v>200000</v>
      </c>
      <c r="G10" s="14" t="n">
        <v>0.8</v>
      </c>
      <c r="H10" s="14" t="s">
        <v>26</v>
      </c>
      <c r="I10" s="13" t="n">
        <f aca="false">F10*G10</f>
        <v>160000</v>
      </c>
      <c r="J10" s="16" t="n">
        <f aca="false">F10-I10</f>
        <v>40000</v>
      </c>
      <c r="K10" s="17" t="s">
        <v>23</v>
      </c>
    </row>
    <row r="11" customFormat="false" ht="61.15" hidden="false" customHeight="false" outlineLevel="0" collapsed="false">
      <c r="B11" s="18" t="s">
        <v>29</v>
      </c>
      <c r="C11" s="19" t="s">
        <v>30</v>
      </c>
      <c r="D11" s="20" t="s">
        <v>19</v>
      </c>
      <c r="E11" s="21" t="n">
        <f aca="false">F11*1.23</f>
        <v>36900</v>
      </c>
      <c r="F11" s="21" t="n">
        <v>30000</v>
      </c>
      <c r="G11" s="22" t="n">
        <v>0.8</v>
      </c>
      <c r="H11" s="22" t="s">
        <v>26</v>
      </c>
      <c r="I11" s="21" t="n">
        <f aca="false">F11*G11</f>
        <v>24000</v>
      </c>
      <c r="J11" s="23" t="n">
        <f aca="false">F11-I11</f>
        <v>6000</v>
      </c>
      <c r="K11" s="24" t="s">
        <v>20</v>
      </c>
    </row>
    <row r="12" customFormat="false" ht="85.05" hidden="false" customHeight="false" outlineLevel="0" collapsed="false">
      <c r="B12" s="10" t="s">
        <v>31</v>
      </c>
      <c r="C12" s="11" t="s">
        <v>25</v>
      </c>
      <c r="D12" s="12" t="s">
        <v>19</v>
      </c>
      <c r="E12" s="13" t="n">
        <f aca="false">F12*1.23</f>
        <v>123000</v>
      </c>
      <c r="F12" s="13" t="n">
        <v>100000</v>
      </c>
      <c r="G12" s="14" t="n">
        <v>0.6</v>
      </c>
      <c r="H12" s="14" t="s">
        <v>32</v>
      </c>
      <c r="I12" s="13" t="n">
        <f aca="false">F12*G12</f>
        <v>60000</v>
      </c>
      <c r="J12" s="16" t="n">
        <f aca="false">F12-I12</f>
        <v>40000</v>
      </c>
      <c r="K12" s="17" t="s">
        <v>33</v>
      </c>
    </row>
    <row r="13" customFormat="false" ht="97" hidden="false" customHeight="false" outlineLevel="0" collapsed="false">
      <c r="B13" s="18" t="s">
        <v>34</v>
      </c>
      <c r="C13" s="19" t="s">
        <v>12</v>
      </c>
      <c r="D13" s="20" t="s">
        <v>19</v>
      </c>
      <c r="E13" s="21" t="n">
        <f aca="false">F13*1.23</f>
        <v>110700</v>
      </c>
      <c r="F13" s="21" t="n">
        <f aca="false">F14*0.15</f>
        <v>90000</v>
      </c>
      <c r="G13" s="22" t="n">
        <v>0.6</v>
      </c>
      <c r="H13" s="22" t="s">
        <v>32</v>
      </c>
      <c r="I13" s="21" t="n">
        <f aca="false">F13*G13</f>
        <v>54000</v>
      </c>
      <c r="J13" s="23" t="n">
        <f aca="false">F13-I13</f>
        <v>36000</v>
      </c>
      <c r="K13" s="24" t="s">
        <v>35</v>
      </c>
    </row>
    <row r="14" customFormat="false" ht="97" hidden="false" customHeight="false" outlineLevel="0" collapsed="false">
      <c r="B14" s="18" t="s">
        <v>36</v>
      </c>
      <c r="C14" s="19" t="s">
        <v>12</v>
      </c>
      <c r="D14" s="20" t="s">
        <v>22</v>
      </c>
      <c r="E14" s="21" t="n">
        <f aca="false">F14*1.23</f>
        <v>738000</v>
      </c>
      <c r="F14" s="21" t="n">
        <f aca="false">600000</f>
        <v>600000</v>
      </c>
      <c r="G14" s="22" t="n">
        <v>0.6</v>
      </c>
      <c r="H14" s="22" t="s">
        <v>14</v>
      </c>
      <c r="I14" s="21" t="n">
        <f aca="false">F14*G14</f>
        <v>360000</v>
      </c>
      <c r="J14" s="23" t="n">
        <f aca="false">F14-I14</f>
        <v>240000</v>
      </c>
      <c r="K14" s="24" t="s">
        <v>37</v>
      </c>
    </row>
    <row r="15" customFormat="false" ht="61.15" hidden="false" customHeight="false" outlineLevel="0" collapsed="false">
      <c r="B15" s="10" t="s">
        <v>38</v>
      </c>
      <c r="C15" s="11" t="s">
        <v>12</v>
      </c>
      <c r="D15" s="12" t="s">
        <v>19</v>
      </c>
      <c r="E15" s="13" t="n">
        <f aca="false">F15*1.23</f>
        <v>36900</v>
      </c>
      <c r="F15" s="13" t="n">
        <f aca="false">F16*0.15</f>
        <v>30000</v>
      </c>
      <c r="G15" s="14" t="n">
        <v>0.6</v>
      </c>
      <c r="H15" s="15" t="s">
        <v>14</v>
      </c>
      <c r="I15" s="13" t="n">
        <f aca="false">F15*G15</f>
        <v>18000</v>
      </c>
      <c r="J15" s="16" t="n">
        <f aca="false">F15-I15</f>
        <v>12000</v>
      </c>
      <c r="K15" s="17" t="s">
        <v>20</v>
      </c>
    </row>
    <row r="16" customFormat="false" ht="73.1" hidden="false" customHeight="false" outlineLevel="0" collapsed="false">
      <c r="B16" s="10" t="s">
        <v>39</v>
      </c>
      <c r="C16" s="25" t="s">
        <v>12</v>
      </c>
      <c r="D16" s="26" t="s">
        <v>22</v>
      </c>
      <c r="E16" s="13" t="n">
        <f aca="false">F16*1.23</f>
        <v>246000</v>
      </c>
      <c r="F16" s="13" t="n">
        <v>200000</v>
      </c>
      <c r="G16" s="14" t="n">
        <v>0.6</v>
      </c>
      <c r="H16" s="14" t="s">
        <v>14</v>
      </c>
      <c r="I16" s="13" t="n">
        <f aca="false">F16*G16</f>
        <v>120000</v>
      </c>
      <c r="J16" s="16" t="n">
        <f aca="false">F16-I16</f>
        <v>80000</v>
      </c>
      <c r="K16" s="27" t="s">
        <v>40</v>
      </c>
    </row>
    <row r="17" customFormat="false" ht="132.8" hidden="false" customHeight="false" outlineLevel="0" collapsed="false">
      <c r="B17" s="28" t="s">
        <v>41</v>
      </c>
      <c r="C17" s="25" t="s">
        <v>12</v>
      </c>
      <c r="D17" s="26" t="s">
        <v>22</v>
      </c>
      <c r="E17" s="13" t="n">
        <f aca="false">F17*1.23</f>
        <v>172200</v>
      </c>
      <c r="F17" s="29" t="n">
        <v>140000</v>
      </c>
      <c r="G17" s="30" t="n">
        <v>0.6</v>
      </c>
      <c r="H17" s="14" t="s">
        <v>14</v>
      </c>
      <c r="I17" s="29" t="n">
        <f aca="false">F17*G17</f>
        <v>84000</v>
      </c>
      <c r="J17" s="16" t="n">
        <f aca="false">F17-I17</f>
        <v>56000</v>
      </c>
      <c r="K17" s="31" t="s">
        <v>42</v>
      </c>
    </row>
    <row r="18" customFormat="false" ht="73.1" hidden="false" customHeight="false" outlineLevel="0" collapsed="false">
      <c r="B18" s="32" t="s">
        <v>43</v>
      </c>
      <c r="C18" s="33" t="s">
        <v>12</v>
      </c>
      <c r="D18" s="34" t="s">
        <v>43</v>
      </c>
      <c r="E18" s="35" t="n">
        <f aca="false">(SUM(E5:E17))*0.05</f>
        <v>105165</v>
      </c>
      <c r="F18" s="35" t="n">
        <f aca="false">(SUM(F5:F17))*0.05</f>
        <v>85500</v>
      </c>
      <c r="G18" s="36" t="n">
        <v>0.6</v>
      </c>
      <c r="H18" s="37" t="s">
        <v>14</v>
      </c>
      <c r="I18" s="35" t="n">
        <f aca="false">G18*F18</f>
        <v>51300</v>
      </c>
      <c r="J18" s="38" t="n">
        <f aca="false">F18-I18</f>
        <v>34200</v>
      </c>
      <c r="K18" s="39" t="s">
        <v>44</v>
      </c>
    </row>
    <row r="19" s="47" customFormat="true" ht="21" hidden="false" customHeight="true" outlineLevel="0" collapsed="false">
      <c r="A19" s="40"/>
      <c r="B19" s="40"/>
      <c r="C19" s="40"/>
      <c r="D19" s="41" t="s">
        <v>45</v>
      </c>
      <c r="E19" s="42" t="n">
        <f aca="false">SUM(E5:E18)</f>
        <v>2208465</v>
      </c>
      <c r="F19" s="42" t="n">
        <f aca="false">SUM(F5:F18)</f>
        <v>1795500</v>
      </c>
      <c r="G19" s="43"/>
      <c r="H19" s="43"/>
      <c r="I19" s="44" t="n">
        <f aca="false">SUM(I5:I18)</f>
        <v>1129300</v>
      </c>
      <c r="J19" s="45" t="n">
        <f aca="false">SUM(J5:J18)</f>
        <v>666200</v>
      </c>
      <c r="K19" s="46"/>
    </row>
    <row r="20" customFormat="false" ht="16.5" hidden="false" customHeight="false" outlineLevel="0" collapsed="false">
      <c r="A20" s="3"/>
      <c r="B20" s="3"/>
      <c r="C20" s="3"/>
      <c r="D20" s="3"/>
      <c r="E20" s="3"/>
      <c r="F20" s="3"/>
    </row>
    <row r="21" customFormat="false" ht="15.75" hidden="false" customHeight="false" outlineLevel="0" collapsed="false">
      <c r="A21" s="3"/>
      <c r="B21" s="3"/>
      <c r="C21" s="3"/>
      <c r="D21" s="3"/>
      <c r="E21" s="3"/>
      <c r="F21" s="3"/>
    </row>
    <row r="22" customFormat="false" ht="15.75" hidden="false" customHeight="false" outlineLevel="0" collapsed="false">
      <c r="A22" s="3"/>
      <c r="B22" s="3"/>
      <c r="C22" s="3"/>
      <c r="D22" s="3"/>
      <c r="E22" s="3"/>
      <c r="F22" s="3"/>
    </row>
    <row r="23" customFormat="false" ht="15.75" hidden="false" customHeight="false" outlineLevel="0" collapsed="false">
      <c r="A23" s="3"/>
    </row>
    <row r="24" customFormat="false" ht="15.75" hidden="false" customHeight="false" outlineLevel="0" collapsed="false">
      <c r="A24" s="3"/>
      <c r="B24" s="3"/>
      <c r="C24" s="3"/>
      <c r="D24" s="3"/>
      <c r="E24" s="3"/>
      <c r="F24" s="3"/>
    </row>
    <row r="25" customFormat="false" ht="15.75" hidden="false" customHeight="false" outlineLevel="0" collapsed="false">
      <c r="A25" s="3"/>
      <c r="B25" s="3"/>
      <c r="C25" s="3"/>
      <c r="D25" s="3"/>
      <c r="E25" s="3"/>
      <c r="F25" s="3"/>
    </row>
    <row r="26" customFormat="false" ht="15.75" hidden="false" customHeight="false" outlineLevel="0" collapsed="false">
      <c r="A26" s="3"/>
      <c r="B26" s="3"/>
      <c r="C26" s="3"/>
      <c r="D26" s="3"/>
      <c r="E26" s="3"/>
      <c r="F26" s="3"/>
    </row>
    <row r="27" customFormat="false" ht="15.75" hidden="false" customHeight="false" outlineLevel="0" collapsed="false">
      <c r="A27" s="3"/>
      <c r="B27" s="3"/>
      <c r="C27" s="3"/>
      <c r="D27" s="3"/>
      <c r="E27" s="3"/>
      <c r="F27" s="3"/>
    </row>
    <row r="28" customFormat="false" ht="15.75" hidden="false" customHeight="false" outlineLevel="0" collapsed="false">
      <c r="D28" s="48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43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LibreOffice/25.8.2.2$Windows_X86_64 LibreOffice_project/d401f2107ccab8f924a8e2df40f573aab7605b6f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2024-07-03T09:59:52Z</dcterms:created>
  <dc:creator>Artur Tyński</dc:creator>
  <dc:description/>
  <dc:language>pl-PL</dc:language>
  <cp:lastModifiedBy>Krzysztof Ćwichoń</cp:lastModifiedBy>
  <cp:lastPrinted>2024-07-29T08:11:11Z</cp:lastPrinted>
  <dcterms:modified xsi:type="dcterms:W3CDTF">2026-03-06T12:05:58Z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